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412" windowHeight="607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<sst xmlns="http://schemas.openxmlformats.org/spreadsheetml/2006/main" count="162" uniqueCount="89">
  <si>
    <t>№</t>
  </si>
  <si>
    <t>Втрати та необліковані витрати питної води після II підйому</t>
  </si>
  <si>
    <t>1.1</t>
  </si>
  <si>
    <t>7.1</t>
  </si>
  <si>
    <t>7.2</t>
  </si>
  <si>
    <t>КП "ГРААЛЬ"</t>
  </si>
  <si>
    <t>Нецентралізоване водопостачання</t>
  </si>
  <si>
    <t>10.1</t>
  </si>
  <si>
    <t>1.2</t>
  </si>
  <si>
    <t>1.3</t>
  </si>
  <si>
    <t>Показники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</si>
  <si>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</si>
  <si>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</si>
  <si>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</si>
  <si>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</si>
  <si>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</si>
  <si>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</si>
  <si>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</si>
  <si>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</si>
  <si>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</si>
  <si>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</si>
  <si>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</si>
  <si>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</si>
  <si>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з/п</t>
  </si>
  <si>
    <t>КП ТВКГ</t>
  </si>
  <si>
    <t>КП "Воля"</t>
  </si>
  <si>
    <t>КП "Господар"</t>
  </si>
  <si>
    <t>КП "ВОДА-АР"</t>
  </si>
  <si>
    <t>у т.ч.: поверхневий водозабір</t>
  </si>
  <si>
    <t xml:space="preserve">підземний водозабір </t>
  </si>
  <si>
    <t>покупна вода</t>
  </si>
  <si>
    <t>-</t>
  </si>
  <si>
    <t>1.4</t>
  </si>
  <si>
    <t>покупна вода  в природному стані</t>
  </si>
  <si>
    <t>Обсяг реалізії води до II підйому</t>
  </si>
  <si>
    <t>Подано в мережу II підйом:</t>
  </si>
  <si>
    <t>Витрати питної води після       II підйому, усього</t>
  </si>
  <si>
    <t>6.1</t>
  </si>
  <si>
    <t>у т. ч. покупна вода</t>
  </si>
  <si>
    <t>у т.ч. на потреби: водопро-відного господарства</t>
  </si>
  <si>
    <t>каналізаційного господарства</t>
  </si>
  <si>
    <t>населенню:</t>
  </si>
  <si>
    <t>іншим ВКГ, у т. ч:</t>
  </si>
  <si>
    <t>Обсяг реалізації послуг централізованого водопостачання, усього, у т.ч.</t>
  </si>
  <si>
    <t>іншим споживачам, у т.ч:</t>
  </si>
  <si>
    <t>ВП ЮУАЕС</t>
  </si>
  <si>
    <t>Обсяг пропуску стічних вод через очисні споруди, усього</t>
  </si>
  <si>
    <t>у т.ч. біологічна очистка</t>
  </si>
  <si>
    <t>Обсяг реалізації послуг з централізованого водовідведення, усього у т. ч.</t>
  </si>
  <si>
    <t>населенню</t>
  </si>
  <si>
    <t xml:space="preserve">іншим ВКГ </t>
  </si>
  <si>
    <t>іншим споживачам у т.ч.:</t>
  </si>
  <si>
    <t>Водовідведення від ОРК "Іскра" та об`єктів гідроко-мплексу (без очищення стічних вод)</t>
  </si>
  <si>
    <t>9.1</t>
  </si>
  <si>
    <t>9.2</t>
  </si>
  <si>
    <t>9.3</t>
  </si>
  <si>
    <t>9.2.1</t>
  </si>
  <si>
    <t>9.2.2</t>
  </si>
  <si>
    <t>9.3.1</t>
  </si>
  <si>
    <t>9.3.2</t>
  </si>
  <si>
    <t>9.3.3</t>
  </si>
  <si>
    <t>9.3.4</t>
  </si>
  <si>
    <t>Витрати води технологічні до   II підйому</t>
  </si>
  <si>
    <t>Втрати води технологічні до     II підйому</t>
  </si>
  <si>
    <t>11</t>
  </si>
  <si>
    <t>11.1</t>
  </si>
  <si>
    <t>11.2</t>
  </si>
  <si>
    <t>11.3</t>
  </si>
  <si>
    <t>11.3.1</t>
  </si>
  <si>
    <t>12</t>
  </si>
  <si>
    <t>Генеральний директор ВП "Южно-Українська АЕС"</t>
  </si>
  <si>
    <t>В.А. Лісніченко</t>
  </si>
  <si>
    <t>1кв-л</t>
  </si>
  <si>
    <t>2 кв-л</t>
  </si>
  <si>
    <t>3 кв-л</t>
  </si>
  <si>
    <t>4 кв-л</t>
  </si>
  <si>
    <t>Обсяг I підйому води, усього, зокрема:</t>
  </si>
  <si>
    <t>рік</t>
  </si>
  <si>
    <t>Значення, тис. куб. м</t>
  </si>
  <si>
    <t xml:space="preserve"> до рішення виконавчого комітету</t>
  </si>
  <si>
    <t xml:space="preserve"> Южноукраїнської міської ради</t>
  </si>
  <si>
    <t xml:space="preserve">Розподіл показників річного плану надання послуг з централізованого водопостачання та централізованого водовідведення   </t>
  </si>
  <si>
    <t xml:space="preserve"> "____"_________2020 №____</t>
  </si>
  <si>
    <t>Г.Ф. Мустяца</t>
  </si>
  <si>
    <t xml:space="preserve">Перший заступник міького голови з питань діяльності </t>
  </si>
  <si>
    <t>виконавчих органів влади</t>
  </si>
  <si>
    <t>ПОГОДЖЕНО:</t>
  </si>
  <si>
    <t xml:space="preserve">  ВП "Южно-Українська АЕС" ДП "НАЕК "Енергоатом" на 12 місяців з 01 січня 2021 року</t>
  </si>
  <si>
    <t xml:space="preserve"> Додаток 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</si>
</sst>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</numFmts>
  <fonts count="28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173" fontId="1" fillId="24" borderId="0" xfId="0" applyNumberFormat="1" applyFont="1" applyFill="1" applyAlignment="1">
      <alignment/>
    </xf>
    <xf numFmtId="173" fontId="1" fillId="0" borderId="0" xfId="0" applyNumberFormat="1" applyFont="1" applyAlignment="1">
      <alignment/>
    </xf>
    <xf numFmtId="173" fontId="2" fillId="24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173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vertical="justify"/>
    </xf>
    <xf numFmtId="0" fontId="9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 vertical="justify"/>
    </xf>
    <xf numFmtId="0" fontId="7" fillId="0" borderId="11" xfId="0" applyFont="1" applyFill="1" applyBorder="1" applyAlignment="1">
      <alignment horizontal="center" vertical="top"/>
    </xf>
    <xf numFmtId="49" fontId="7" fillId="0" borderId="12" xfId="0" applyNumberFormat="1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172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left" vertical="center" wrapText="1"/>
    </xf>
    <xf numFmtId="0" fontId="7" fillId="24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center"/>
    </xf>
    <xf numFmtId="49" fontId="7" fillId="0" borderId="11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top"/>
    </xf>
    <xf numFmtId="0" fontId="7" fillId="24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2" fontId="9" fillId="0" borderId="13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7" fillId="24" borderId="0" xfId="0" applyFont="1" applyFill="1" applyAlignment="1">
      <alignment/>
    </xf>
    <xf numFmtId="0" fontId="6" fillId="0" borderId="0" xfId="0" applyFont="1" applyAlignment="1">
      <alignment/>
    </xf>
    <xf numFmtId="0" fontId="8" fillId="24" borderId="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73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0" fontId="7" fillId="0" borderId="12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 vertical="justify" wrapText="1"/>
    </xf>
    <xf numFmtId="2" fontId="7" fillId="0" borderId="14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wrapText="1"/>
    </xf>
    <xf numFmtId="49" fontId="9" fillId="0" borderId="12" xfId="0" applyNumberFormat="1" applyFont="1" applyFill="1" applyBorder="1" applyAlignment="1">
      <alignment horizontal="left" vertical="justify" wrapText="1"/>
    </xf>
    <xf numFmtId="172" fontId="7" fillId="0" borderId="14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6" fillId="24" borderId="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5" xfId="0" applyFont="1" applyBorder="1" applyAlignment="1">
      <alignment/>
    </xf>
    <xf numFmtId="0" fontId="7" fillId="0" borderId="16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2"/>
  <sheetViews>
    <sheetView tabSelected="1" zoomScale="140" zoomScaleNormal="140" zoomScalePageLayoutView="0" workbookViewId="0" topLeftCell="I1">
      <selection activeCell="N1" sqref="N1:U1"/>
    </sheetView>
  </sheetViews>
  <sheetFormatPr defaultColWidth="9.00390625" defaultRowHeight="12.75"/>
  <cols>
    <col min="1" max="1" width="5.00390625" style="2" customWidth="1"/>
    <col min="2" max="2" width="21.875" style="0" customWidth="1"/>
    <col min="3" max="3" width="6.50390625" style="1" customWidth="1"/>
    <col min="4" max="4" width="5.375" style="1" customWidth="1"/>
    <col min="5" max="5" width="5.50390625" style="1" customWidth="1"/>
    <col min="6" max="6" width="6.375" style="1" customWidth="1"/>
    <col min="7" max="7" width="5.875" style="1" customWidth="1"/>
    <col min="8" max="8" width="5.625" style="14" customWidth="1"/>
    <col min="9" max="9" width="5.125" style="1" customWidth="1"/>
    <col min="10" max="10" width="5.50390625" style="1" customWidth="1"/>
    <col min="11" max="11" width="6.00390625" style="1" customWidth="1"/>
    <col min="12" max="12" width="5.50390625" style="1" customWidth="1"/>
    <col min="13" max="13" width="5.625" style="1" customWidth="1"/>
    <col min="14" max="14" width="5.875" style="1" customWidth="1"/>
    <col min="15" max="15" width="6.50390625" style="1" hidden="1" customWidth="1"/>
    <col min="16" max="16" width="6.50390625" style="1" customWidth="1"/>
    <col min="17" max="18" width="5.625" style="1" customWidth="1"/>
    <col min="19" max="19" width="5.875" style="1" customWidth="1"/>
    <col min="20" max="20" width="5.625" style="1" customWidth="1"/>
  </cols>
  <sheetData>
    <row r="1" spans="1:21" s="57" customFormat="1" ht="12.75">
      <c r="A1" s="56"/>
      <c r="C1" s="54"/>
      <c r="D1" s="54"/>
      <c r="E1" s="54"/>
      <c r="F1" s="54"/>
      <c r="G1" s="58"/>
      <c r="H1" s="9"/>
      <c r="I1" s="54"/>
      <c r="J1" s="54"/>
      <c r="K1" s="54"/>
      <c r="L1" s="54"/>
      <c r="M1" s="54"/>
      <c r="N1" s="71" t="s">
        <v>88</v>
      </c>
      <c r="O1" s="72"/>
      <c r="P1" s="72"/>
      <c r="Q1" s="72"/>
      <c r="R1" s="72"/>
      <c r="S1" s="72"/>
      <c r="T1" s="73"/>
      <c r="U1" s="73"/>
    </row>
    <row r="2" spans="1:21" s="57" customFormat="1" ht="12.75">
      <c r="A2" s="56"/>
      <c r="C2" s="54"/>
      <c r="D2" s="54"/>
      <c r="E2" s="54"/>
      <c r="F2" s="54"/>
      <c r="G2" s="58"/>
      <c r="H2" s="9"/>
      <c r="I2" s="54"/>
      <c r="J2" s="54"/>
      <c r="K2" s="54"/>
      <c r="L2" s="54"/>
      <c r="M2" s="54"/>
      <c r="N2" s="71" t="s">
        <v>79</v>
      </c>
      <c r="O2" s="72"/>
      <c r="P2" s="72"/>
      <c r="Q2" s="72"/>
      <c r="R2" s="72"/>
      <c r="S2" s="72"/>
      <c r="T2" s="73"/>
      <c r="U2" s="73"/>
    </row>
    <row r="3" spans="1:21" s="57" customFormat="1" ht="12.75">
      <c r="A3" s="56"/>
      <c r="C3" s="54"/>
      <c r="D3" s="54"/>
      <c r="E3" s="54"/>
      <c r="F3" s="54"/>
      <c r="G3" s="58"/>
      <c r="H3" s="9"/>
      <c r="I3" s="54"/>
      <c r="J3" s="54"/>
      <c r="K3" s="54"/>
      <c r="L3" s="54"/>
      <c r="M3" s="54"/>
      <c r="N3" s="71" t="s">
        <v>80</v>
      </c>
      <c r="O3" s="73"/>
      <c r="P3" s="73"/>
      <c r="Q3" s="73"/>
      <c r="R3" s="73"/>
      <c r="S3" s="73"/>
      <c r="T3" s="73"/>
      <c r="U3" s="73"/>
    </row>
    <row r="4" spans="1:21" s="57" customFormat="1" ht="12.75">
      <c r="A4" s="56"/>
      <c r="C4" s="54"/>
      <c r="D4" s="54"/>
      <c r="E4" s="54"/>
      <c r="F4" s="54"/>
      <c r="G4" s="58"/>
      <c r="H4" s="9"/>
      <c r="I4" s="54"/>
      <c r="J4" s="54"/>
      <c r="K4" s="54"/>
      <c r="L4" s="54"/>
      <c r="M4" s="54"/>
      <c r="N4" s="54"/>
      <c r="O4" s="54"/>
      <c r="P4" s="54"/>
      <c r="Q4" s="75"/>
      <c r="R4" s="73"/>
      <c r="S4" s="73"/>
      <c r="T4" s="73"/>
      <c r="U4" s="73"/>
    </row>
    <row r="5" spans="1:21" s="57" customFormat="1" ht="12.75">
      <c r="A5" s="56"/>
      <c r="C5" s="54"/>
      <c r="D5" s="54"/>
      <c r="E5" s="54"/>
      <c r="F5" s="54"/>
      <c r="G5" s="58"/>
      <c r="H5" s="9"/>
      <c r="I5" s="54"/>
      <c r="J5" s="54"/>
      <c r="K5" s="54"/>
      <c r="L5" s="54"/>
      <c r="M5" s="54"/>
      <c r="N5" s="75" t="s">
        <v>82</v>
      </c>
      <c r="O5" s="73"/>
      <c r="P5" s="73"/>
      <c r="Q5" s="73"/>
      <c r="R5" s="73"/>
      <c r="S5" s="73"/>
      <c r="T5" s="73"/>
      <c r="U5" s="73"/>
    </row>
    <row r="6" spans="1:21" s="57" customFormat="1" ht="12.75">
      <c r="A6" s="56"/>
      <c r="C6" s="54"/>
      <c r="D6" s="54"/>
      <c r="E6" s="54"/>
      <c r="F6" s="54"/>
      <c r="G6" s="58"/>
      <c r="H6" s="9"/>
      <c r="I6" s="54"/>
      <c r="J6" s="54"/>
      <c r="K6" s="54"/>
      <c r="L6" s="54"/>
      <c r="M6" s="54"/>
      <c r="N6" s="54"/>
      <c r="O6" s="54"/>
      <c r="P6" s="54"/>
      <c r="Q6" s="55"/>
      <c r="R6" s="53"/>
      <c r="S6" s="53"/>
      <c r="T6" s="53"/>
      <c r="U6" s="53"/>
    </row>
    <row r="7" spans="1:21" s="57" customFormat="1" ht="12.75">
      <c r="A7" s="56"/>
      <c r="C7" s="54"/>
      <c r="D7" s="54"/>
      <c r="E7" s="54"/>
      <c r="F7" s="54"/>
      <c r="G7" s="58"/>
      <c r="H7" s="9"/>
      <c r="I7" s="54"/>
      <c r="J7" s="54"/>
      <c r="K7" s="54"/>
      <c r="L7" s="54"/>
      <c r="M7" s="54"/>
      <c r="N7" s="54"/>
      <c r="O7" s="54"/>
      <c r="P7" s="54"/>
      <c r="Q7" s="55"/>
      <c r="R7" s="53"/>
      <c r="S7" s="53"/>
      <c r="T7" s="53"/>
      <c r="U7" s="53"/>
    </row>
    <row r="8" spans="1:20" s="57" customFormat="1" ht="12.75">
      <c r="A8" s="56"/>
      <c r="C8" s="54"/>
      <c r="D8" s="54"/>
      <c r="E8" s="54"/>
      <c r="F8" s="54"/>
      <c r="G8" s="58"/>
      <c r="H8" s="9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</row>
    <row r="9" spans="1:20" s="17" customFormat="1" ht="12.75">
      <c r="A9" s="74" t="s">
        <v>81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</row>
    <row r="10" spans="1:20" s="17" customFormat="1" ht="12.75">
      <c r="A10" s="74" t="s">
        <v>87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</row>
    <row r="11" spans="1:20" s="17" customFormat="1" ht="15">
      <c r="A11" s="59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</row>
    <row r="12" spans="1:20" s="17" customFormat="1" ht="13.5" customHeight="1">
      <c r="A12" s="18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</row>
    <row r="13" spans="1:20" s="33" customFormat="1" ht="12.75">
      <c r="A13" s="21" t="s">
        <v>0</v>
      </c>
      <c r="B13" s="21" t="s">
        <v>10</v>
      </c>
      <c r="C13" s="21"/>
      <c r="D13" s="78" t="s">
        <v>78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80"/>
    </row>
    <row r="14" spans="1:20" s="33" customFormat="1" ht="9.75">
      <c r="A14" s="22" t="s">
        <v>23</v>
      </c>
      <c r="B14" s="22"/>
      <c r="C14" s="52" t="s">
        <v>77</v>
      </c>
      <c r="D14" s="51" t="s">
        <v>11</v>
      </c>
      <c r="E14" s="51" t="s">
        <v>12</v>
      </c>
      <c r="F14" s="51" t="s">
        <v>13</v>
      </c>
      <c r="G14" s="51" t="s">
        <v>72</v>
      </c>
      <c r="H14" s="51" t="s">
        <v>14</v>
      </c>
      <c r="I14" s="51" t="s">
        <v>15</v>
      </c>
      <c r="J14" s="51" t="s">
        <v>16</v>
      </c>
      <c r="K14" s="51" t="s">
        <v>73</v>
      </c>
      <c r="L14" s="51" t="s">
        <v>17</v>
      </c>
      <c r="M14" s="51" t="s">
        <v>18</v>
      </c>
      <c r="N14" s="51" t="s">
        <v>19</v>
      </c>
      <c r="O14" s="51" t="s">
        <v>74</v>
      </c>
      <c r="P14" s="51" t="s">
        <v>74</v>
      </c>
      <c r="Q14" s="51" t="s">
        <v>20</v>
      </c>
      <c r="R14" s="51" t="s">
        <v>21</v>
      </c>
      <c r="S14" s="51" t="s">
        <v>22</v>
      </c>
      <c r="T14" s="51" t="s">
        <v>75</v>
      </c>
    </row>
    <row r="15" spans="1:21" s="17" customFormat="1" ht="20.25">
      <c r="A15" s="26">
        <v>1</v>
      </c>
      <c r="B15" s="49" t="s">
        <v>76</v>
      </c>
      <c r="C15" s="50">
        <f>C16</f>
        <v>3861.2529999999997</v>
      </c>
      <c r="D15" s="42">
        <f>D16</f>
        <v>289.18300000000005</v>
      </c>
      <c r="E15" s="42">
        <f>E16</f>
        <v>266.242</v>
      </c>
      <c r="F15" s="42">
        <f>F16</f>
        <v>309.931</v>
      </c>
      <c r="G15" s="41">
        <f>SUM(D15:F15)</f>
        <v>865.356</v>
      </c>
      <c r="H15" s="42">
        <f>H16</f>
        <v>304.356</v>
      </c>
      <c r="I15" s="42">
        <f>I16</f>
        <v>341.44</v>
      </c>
      <c r="J15" s="42">
        <f>J16</f>
        <v>378.175</v>
      </c>
      <c r="K15" s="41">
        <f>SUM(H15:J15)</f>
        <v>1023.971</v>
      </c>
      <c r="L15" s="42">
        <f>L16</f>
        <v>375.864</v>
      </c>
      <c r="M15" s="42">
        <f>M16</f>
        <v>368.74</v>
      </c>
      <c r="N15" s="42">
        <f>N16</f>
        <v>343.70500000000004</v>
      </c>
      <c r="O15" s="41">
        <f>SUM(L15:N15)</f>
        <v>1088.3090000000002</v>
      </c>
      <c r="P15" s="41">
        <f>SUM(L15:N15)</f>
        <v>1088.3090000000002</v>
      </c>
      <c r="Q15" s="42">
        <f>Q16</f>
        <v>305.751</v>
      </c>
      <c r="R15" s="42">
        <f>R16</f>
        <v>288.97200000000004</v>
      </c>
      <c r="S15" s="42">
        <f>S16</f>
        <v>288.894</v>
      </c>
      <c r="T15" s="41">
        <f>SUM(Q15:S15)</f>
        <v>883.617</v>
      </c>
      <c r="U15" s="61"/>
    </row>
    <row r="16" spans="1:21" s="17" customFormat="1" ht="14.25" customHeight="1">
      <c r="A16" s="27" t="s">
        <v>2</v>
      </c>
      <c r="B16" s="23" t="s">
        <v>28</v>
      </c>
      <c r="C16" s="41">
        <f>C20+C21+C22+C23+C24</f>
        <v>3861.2529999999997</v>
      </c>
      <c r="D16" s="42">
        <f>D20+D21+D22++D23+D24</f>
        <v>289.18300000000005</v>
      </c>
      <c r="E16" s="42">
        <f>E20+E21+E22++E23+E24</f>
        <v>266.242</v>
      </c>
      <c r="F16" s="42">
        <f>F20+F21+F22++F23+F24</f>
        <v>309.931</v>
      </c>
      <c r="G16" s="41">
        <f>SUM(D16:F16)</f>
        <v>865.356</v>
      </c>
      <c r="H16" s="42">
        <f>H20+H21+H22++H23+H24</f>
        <v>304.356</v>
      </c>
      <c r="I16" s="42">
        <f>I20+I21+I22++I23+I24</f>
        <v>341.44</v>
      </c>
      <c r="J16" s="42">
        <f>J20+J21+J22++J23+J24</f>
        <v>378.175</v>
      </c>
      <c r="K16" s="41">
        <f aca="true" t="shared" si="0" ref="K16:K23">SUM(H16:J16)</f>
        <v>1023.971</v>
      </c>
      <c r="L16" s="42">
        <f>L20+L21+L22++L23+L24</f>
        <v>375.864</v>
      </c>
      <c r="M16" s="42">
        <f>M20+M21+M22++M23+M24</f>
        <v>368.74</v>
      </c>
      <c r="N16" s="42">
        <f>N20+N21+N22++N23+N24</f>
        <v>343.70500000000004</v>
      </c>
      <c r="O16" s="41">
        <f>SUM(L16:N16)</f>
        <v>1088.3090000000002</v>
      </c>
      <c r="P16" s="41">
        <f>SUM(L16:N16)</f>
        <v>1088.3090000000002</v>
      </c>
      <c r="Q16" s="42">
        <f>Q20+Q21+Q22++Q23+Q24</f>
        <v>305.751</v>
      </c>
      <c r="R16" s="42">
        <f>R20+R21+R22++R23+R24</f>
        <v>288.97200000000004</v>
      </c>
      <c r="S16" s="42">
        <f>S20+S21+S22++S23+S24</f>
        <v>288.894</v>
      </c>
      <c r="T16" s="41">
        <f>SUM(Q16:S16)</f>
        <v>883.617</v>
      </c>
      <c r="U16" s="62"/>
    </row>
    <row r="17" spans="1:21" s="17" customFormat="1" ht="14.25" customHeight="1">
      <c r="A17" s="27" t="s">
        <v>8</v>
      </c>
      <c r="B17" s="23" t="s">
        <v>29</v>
      </c>
      <c r="C17" s="41" t="s">
        <v>31</v>
      </c>
      <c r="D17" s="41" t="s">
        <v>31</v>
      </c>
      <c r="E17" s="41" t="s">
        <v>31</v>
      </c>
      <c r="F17" s="41" t="s">
        <v>31</v>
      </c>
      <c r="G17" s="41" t="s">
        <v>31</v>
      </c>
      <c r="H17" s="41" t="s">
        <v>31</v>
      </c>
      <c r="I17" s="41" t="s">
        <v>31</v>
      </c>
      <c r="J17" s="41" t="s">
        <v>31</v>
      </c>
      <c r="K17" s="41" t="s">
        <v>31</v>
      </c>
      <c r="L17" s="41" t="s">
        <v>31</v>
      </c>
      <c r="M17" s="41" t="s">
        <v>31</v>
      </c>
      <c r="N17" s="41" t="s">
        <v>31</v>
      </c>
      <c r="O17" s="41" t="s">
        <v>31</v>
      </c>
      <c r="P17" s="41" t="s">
        <v>31</v>
      </c>
      <c r="Q17" s="41" t="s">
        <v>31</v>
      </c>
      <c r="R17" s="41" t="s">
        <v>31</v>
      </c>
      <c r="S17" s="41" t="s">
        <v>31</v>
      </c>
      <c r="T17" s="41" t="s">
        <v>31</v>
      </c>
      <c r="U17" s="62"/>
    </row>
    <row r="18" spans="1:21" s="17" customFormat="1" ht="14.25" customHeight="1">
      <c r="A18" s="27" t="s">
        <v>9</v>
      </c>
      <c r="B18" s="23" t="s">
        <v>30</v>
      </c>
      <c r="C18" s="41" t="s">
        <v>31</v>
      </c>
      <c r="D18" s="41" t="s">
        <v>31</v>
      </c>
      <c r="E18" s="41" t="s">
        <v>31</v>
      </c>
      <c r="F18" s="41" t="s">
        <v>31</v>
      </c>
      <c r="G18" s="41" t="s">
        <v>31</v>
      </c>
      <c r="H18" s="41" t="s">
        <v>31</v>
      </c>
      <c r="I18" s="41" t="s">
        <v>31</v>
      </c>
      <c r="J18" s="41" t="s">
        <v>31</v>
      </c>
      <c r="K18" s="41" t="s">
        <v>31</v>
      </c>
      <c r="L18" s="41" t="s">
        <v>31</v>
      </c>
      <c r="M18" s="41" t="s">
        <v>31</v>
      </c>
      <c r="N18" s="41" t="s">
        <v>31</v>
      </c>
      <c r="O18" s="41" t="s">
        <v>31</v>
      </c>
      <c r="P18" s="41" t="s">
        <v>31</v>
      </c>
      <c r="Q18" s="41" t="s">
        <v>31</v>
      </c>
      <c r="R18" s="41" t="s">
        <v>31</v>
      </c>
      <c r="S18" s="41" t="s">
        <v>31</v>
      </c>
      <c r="T18" s="41" t="s">
        <v>31</v>
      </c>
      <c r="U18" s="62"/>
    </row>
    <row r="19" spans="1:23" s="17" customFormat="1" ht="21" customHeight="1">
      <c r="A19" s="27" t="s">
        <v>32</v>
      </c>
      <c r="B19" s="23" t="s">
        <v>33</v>
      </c>
      <c r="C19" s="41" t="s">
        <v>31</v>
      </c>
      <c r="D19" s="41" t="s">
        <v>31</v>
      </c>
      <c r="E19" s="41" t="s">
        <v>31</v>
      </c>
      <c r="F19" s="41" t="s">
        <v>31</v>
      </c>
      <c r="G19" s="41" t="s">
        <v>31</v>
      </c>
      <c r="H19" s="41" t="s">
        <v>31</v>
      </c>
      <c r="I19" s="41" t="s">
        <v>31</v>
      </c>
      <c r="J19" s="41" t="s">
        <v>31</v>
      </c>
      <c r="K19" s="41" t="s">
        <v>31</v>
      </c>
      <c r="L19" s="41" t="s">
        <v>31</v>
      </c>
      <c r="M19" s="41" t="s">
        <v>31</v>
      </c>
      <c r="N19" s="41" t="s">
        <v>31</v>
      </c>
      <c r="O19" s="41" t="s">
        <v>31</v>
      </c>
      <c r="P19" s="41" t="s">
        <v>31</v>
      </c>
      <c r="Q19" s="41" t="s">
        <v>31</v>
      </c>
      <c r="R19" s="41" t="s">
        <v>31</v>
      </c>
      <c r="S19" s="41" t="s">
        <v>31</v>
      </c>
      <c r="T19" s="41" t="s">
        <v>31</v>
      </c>
      <c r="U19" s="62"/>
      <c r="V19" s="9"/>
      <c r="W19" s="9"/>
    </row>
    <row r="20" spans="1:23" s="17" customFormat="1" ht="22.5" customHeight="1">
      <c r="A20" s="28">
        <v>2</v>
      </c>
      <c r="B20" s="64" t="s">
        <v>62</v>
      </c>
      <c r="C20" s="41">
        <f>G20+K20+O20+T20</f>
        <v>373.9</v>
      </c>
      <c r="D20" s="42">
        <v>29.5</v>
      </c>
      <c r="E20" s="42">
        <v>26.3</v>
      </c>
      <c r="F20" s="42">
        <v>36.1</v>
      </c>
      <c r="G20" s="41">
        <f aca="true" t="shared" si="1" ref="G20:G28">SUM(D20:F20)</f>
        <v>91.9</v>
      </c>
      <c r="H20" s="42">
        <v>40</v>
      </c>
      <c r="I20" s="42">
        <v>32</v>
      </c>
      <c r="J20" s="42">
        <v>27</v>
      </c>
      <c r="K20" s="41">
        <f t="shared" si="0"/>
        <v>99</v>
      </c>
      <c r="L20" s="42">
        <v>27</v>
      </c>
      <c r="M20" s="42">
        <v>27</v>
      </c>
      <c r="N20" s="42">
        <v>27</v>
      </c>
      <c r="O20" s="41">
        <f>SUM(L20:N20)</f>
        <v>81</v>
      </c>
      <c r="P20" s="41">
        <f>SUM(L20:N20)</f>
        <v>81</v>
      </c>
      <c r="Q20" s="42">
        <v>34</v>
      </c>
      <c r="R20" s="42">
        <v>34</v>
      </c>
      <c r="S20" s="42">
        <v>34</v>
      </c>
      <c r="T20" s="41">
        <f>SUM(Q20:S20)</f>
        <v>102</v>
      </c>
      <c r="U20" s="65"/>
      <c r="V20" s="9"/>
      <c r="W20" s="9"/>
    </row>
    <row r="21" spans="1:23" s="17" customFormat="1" ht="21" customHeight="1">
      <c r="A21" s="28">
        <v>3</v>
      </c>
      <c r="B21" s="34" t="s">
        <v>63</v>
      </c>
      <c r="C21" s="41">
        <f>G21+K21+O21+T21</f>
        <v>0</v>
      </c>
      <c r="D21" s="42">
        <v>0</v>
      </c>
      <c r="E21" s="42">
        <v>0</v>
      </c>
      <c r="F21" s="42">
        <v>0</v>
      </c>
      <c r="G21" s="41">
        <f t="shared" si="1"/>
        <v>0</v>
      </c>
      <c r="H21" s="42">
        <v>0</v>
      </c>
      <c r="I21" s="42">
        <v>0</v>
      </c>
      <c r="J21" s="42">
        <v>0</v>
      </c>
      <c r="K21" s="41">
        <f t="shared" si="0"/>
        <v>0</v>
      </c>
      <c r="L21" s="42">
        <v>0</v>
      </c>
      <c r="M21" s="42">
        <v>0</v>
      </c>
      <c r="N21" s="42">
        <v>0</v>
      </c>
      <c r="O21" s="41">
        <f>SUM(L21:N21)</f>
        <v>0</v>
      </c>
      <c r="P21" s="41">
        <f aca="true" t="shared" si="2" ref="P21:P47">SUM(L21:N21)</f>
        <v>0</v>
      </c>
      <c r="Q21" s="42">
        <v>0</v>
      </c>
      <c r="R21" s="42">
        <v>0</v>
      </c>
      <c r="S21" s="42">
        <v>0</v>
      </c>
      <c r="T21" s="41">
        <f>SUM(Q21:S21)</f>
        <v>0</v>
      </c>
      <c r="V21" s="9"/>
      <c r="W21" s="9"/>
    </row>
    <row r="22" spans="1:23" s="17" customFormat="1" ht="12.75">
      <c r="A22" s="28">
        <v>4</v>
      </c>
      <c r="B22" s="34" t="s">
        <v>34</v>
      </c>
      <c r="C22" s="41">
        <f>G22+K22+O22+T22</f>
        <v>220</v>
      </c>
      <c r="D22" s="42">
        <v>0</v>
      </c>
      <c r="E22" s="42">
        <v>0</v>
      </c>
      <c r="F22" s="42">
        <v>0</v>
      </c>
      <c r="G22" s="41">
        <f>SUM(D22:F22)</f>
        <v>0</v>
      </c>
      <c r="H22" s="42">
        <v>0</v>
      </c>
      <c r="I22" s="42">
        <v>32</v>
      </c>
      <c r="J22" s="42">
        <v>40</v>
      </c>
      <c r="K22" s="41">
        <f t="shared" si="0"/>
        <v>72</v>
      </c>
      <c r="L22" s="42">
        <v>40</v>
      </c>
      <c r="M22" s="42">
        <v>50</v>
      </c>
      <c r="N22" s="42">
        <v>47</v>
      </c>
      <c r="O22" s="41">
        <f>SUM(L22:N22)</f>
        <v>137</v>
      </c>
      <c r="P22" s="41">
        <f t="shared" si="2"/>
        <v>137</v>
      </c>
      <c r="Q22" s="42">
        <v>11</v>
      </c>
      <c r="R22" s="42">
        <v>0</v>
      </c>
      <c r="S22" s="42">
        <v>0</v>
      </c>
      <c r="T22" s="41">
        <f>SUM(Q22:S22)</f>
        <v>11</v>
      </c>
      <c r="V22" s="9"/>
      <c r="W22" s="9"/>
    </row>
    <row r="23" spans="1:23" s="17" customFormat="1" ht="21">
      <c r="A23" s="28">
        <v>5</v>
      </c>
      <c r="B23" s="66" t="s">
        <v>6</v>
      </c>
      <c r="C23" s="41">
        <f>G23+K23+O23+T23</f>
        <v>5.050000000000001</v>
      </c>
      <c r="D23" s="42">
        <v>0.3</v>
      </c>
      <c r="E23" s="42">
        <v>0.28</v>
      </c>
      <c r="F23" s="42">
        <v>0.42</v>
      </c>
      <c r="G23" s="41">
        <f t="shared" si="1"/>
        <v>1</v>
      </c>
      <c r="H23" s="42">
        <v>0.45</v>
      </c>
      <c r="I23" s="42">
        <v>0.45</v>
      </c>
      <c r="J23" s="42">
        <v>0.45</v>
      </c>
      <c r="K23" s="41">
        <f t="shared" si="0"/>
        <v>1.35</v>
      </c>
      <c r="L23" s="42">
        <v>0.45</v>
      </c>
      <c r="M23" s="42">
        <v>0.45</v>
      </c>
      <c r="N23" s="42">
        <v>0.45</v>
      </c>
      <c r="O23" s="41">
        <f>SUM(L23:N23)</f>
        <v>1.35</v>
      </c>
      <c r="P23" s="41">
        <f t="shared" si="2"/>
        <v>1.35</v>
      </c>
      <c r="Q23" s="42">
        <v>0.45</v>
      </c>
      <c r="R23" s="42">
        <v>0.45</v>
      </c>
      <c r="S23" s="42">
        <v>0.45</v>
      </c>
      <c r="T23" s="41">
        <f>SUM(Q23:S23)</f>
        <v>1.35</v>
      </c>
      <c r="V23" s="9"/>
      <c r="W23" s="9"/>
    </row>
    <row r="24" spans="1:23" s="17" customFormat="1" ht="12.75">
      <c r="A24" s="28">
        <v>6</v>
      </c>
      <c r="B24" s="24" t="s">
        <v>35</v>
      </c>
      <c r="C24" s="41">
        <f>G24+K24+O24+T24</f>
        <v>3262.303</v>
      </c>
      <c r="D24" s="42">
        <f>D26+D29+D30</f>
        <v>259.38300000000004</v>
      </c>
      <c r="E24" s="42">
        <f>E26+E29+E30</f>
        <v>239.662</v>
      </c>
      <c r="F24" s="42">
        <f>F26+F29+F30</f>
        <v>273.411</v>
      </c>
      <c r="G24" s="41">
        <f t="shared" si="1"/>
        <v>772.4560000000001</v>
      </c>
      <c r="H24" s="42">
        <f>H26+H29+H30</f>
        <v>263.906</v>
      </c>
      <c r="I24" s="42">
        <f>I26+I29+I30</f>
        <v>276.99</v>
      </c>
      <c r="J24" s="42">
        <f>J26+J29+J30</f>
        <v>310.725</v>
      </c>
      <c r="K24" s="41">
        <f>SUM(H24:J24)</f>
        <v>851.621</v>
      </c>
      <c r="L24" s="42">
        <f>L26+L29+L30</f>
        <v>308.414</v>
      </c>
      <c r="M24" s="42">
        <f>M26+M29+M30</f>
        <v>291.29</v>
      </c>
      <c r="N24" s="42">
        <f>N26+N29+N30</f>
        <v>269.25500000000005</v>
      </c>
      <c r="O24" s="41">
        <f>SUM(L24:N24)</f>
        <v>868.9590000000001</v>
      </c>
      <c r="P24" s="41">
        <f t="shared" si="2"/>
        <v>868.9590000000001</v>
      </c>
      <c r="Q24" s="42">
        <f>Q26+Q29+Q30</f>
        <v>260.301</v>
      </c>
      <c r="R24" s="42">
        <f>R26+R29+R30</f>
        <v>254.52200000000002</v>
      </c>
      <c r="S24" s="42">
        <f>S26+S29+S30</f>
        <v>254.444</v>
      </c>
      <c r="T24" s="41">
        <f>SUM(Q24:S24)</f>
        <v>769.2669999999999</v>
      </c>
      <c r="V24" s="9"/>
      <c r="W24" s="9"/>
    </row>
    <row r="25" spans="1:23" s="17" customFormat="1" ht="12.75">
      <c r="A25" s="27" t="s">
        <v>37</v>
      </c>
      <c r="B25" s="24" t="s">
        <v>38</v>
      </c>
      <c r="C25" s="41" t="s">
        <v>31</v>
      </c>
      <c r="D25" s="41" t="s">
        <v>31</v>
      </c>
      <c r="E25" s="41" t="s">
        <v>31</v>
      </c>
      <c r="F25" s="41" t="s">
        <v>31</v>
      </c>
      <c r="G25" s="41" t="s">
        <v>31</v>
      </c>
      <c r="H25" s="41" t="s">
        <v>31</v>
      </c>
      <c r="I25" s="41" t="s">
        <v>31</v>
      </c>
      <c r="J25" s="41" t="s">
        <v>31</v>
      </c>
      <c r="K25" s="41" t="s">
        <v>31</v>
      </c>
      <c r="L25" s="41" t="s">
        <v>31</v>
      </c>
      <c r="M25" s="41" t="s">
        <v>31</v>
      </c>
      <c r="N25" s="41" t="s">
        <v>31</v>
      </c>
      <c r="O25" s="41" t="s">
        <v>31</v>
      </c>
      <c r="P25" s="41">
        <f t="shared" si="2"/>
        <v>0</v>
      </c>
      <c r="Q25" s="41" t="s">
        <v>31</v>
      </c>
      <c r="R25" s="41" t="s">
        <v>31</v>
      </c>
      <c r="S25" s="41" t="s">
        <v>31</v>
      </c>
      <c r="T25" s="41" t="s">
        <v>31</v>
      </c>
      <c r="V25" s="9"/>
      <c r="W25" s="9"/>
    </row>
    <row r="26" spans="1:23" s="17" customFormat="1" ht="22.5" customHeight="1">
      <c r="A26" s="28">
        <v>7</v>
      </c>
      <c r="B26" s="34" t="s">
        <v>36</v>
      </c>
      <c r="C26" s="41">
        <f>G26+K26+O26+T26</f>
        <v>7.1</v>
      </c>
      <c r="D26" s="42">
        <f>D27+D28</f>
        <v>0.4</v>
      </c>
      <c r="E26" s="42">
        <f>E27+E28</f>
        <v>0.4</v>
      </c>
      <c r="F26" s="42">
        <f>F27+F28</f>
        <v>0.5</v>
      </c>
      <c r="G26" s="41">
        <f>SUM(D26:F26)</f>
        <v>1.3</v>
      </c>
      <c r="H26" s="42">
        <f>H27+H28</f>
        <v>0.6000000000000001</v>
      </c>
      <c r="I26" s="42">
        <f>I27+I28</f>
        <v>0.6000000000000001</v>
      </c>
      <c r="J26" s="42">
        <f>J27+J28</f>
        <v>0.8</v>
      </c>
      <c r="K26" s="41">
        <f>SUM(H26:J26)</f>
        <v>2</v>
      </c>
      <c r="L26" s="42">
        <f>L27+L28</f>
        <v>0.7</v>
      </c>
      <c r="M26" s="42">
        <f>M27+M28</f>
        <v>0.7</v>
      </c>
      <c r="N26" s="42">
        <f>N27+N28</f>
        <v>0.6000000000000001</v>
      </c>
      <c r="O26" s="41">
        <f>SUM(L26:N26)</f>
        <v>2</v>
      </c>
      <c r="P26" s="41">
        <f t="shared" si="2"/>
        <v>2</v>
      </c>
      <c r="Q26" s="42">
        <f>Q27+Q28</f>
        <v>0.6000000000000001</v>
      </c>
      <c r="R26" s="42">
        <f>R27+R28</f>
        <v>0.6000000000000001</v>
      </c>
      <c r="S26" s="42">
        <f>S27+S28</f>
        <v>0.6000000000000001</v>
      </c>
      <c r="T26" s="41">
        <f>SUM(Q26:S26)</f>
        <v>1.8000000000000003</v>
      </c>
      <c r="V26" s="9"/>
      <c r="W26" s="9"/>
    </row>
    <row r="27" spans="1:23" s="17" customFormat="1" ht="21.75" customHeight="1">
      <c r="A27" s="27" t="s">
        <v>3</v>
      </c>
      <c r="B27" s="67" t="s">
        <v>39</v>
      </c>
      <c r="C27" s="42">
        <f>G27+K27+O27+T27</f>
        <v>2.6</v>
      </c>
      <c r="D27" s="42">
        <v>0.1</v>
      </c>
      <c r="E27" s="42">
        <v>0.1</v>
      </c>
      <c r="F27" s="42">
        <v>0.2</v>
      </c>
      <c r="G27" s="41">
        <f t="shared" si="1"/>
        <v>0.4</v>
      </c>
      <c r="H27" s="42">
        <v>0.2</v>
      </c>
      <c r="I27" s="42">
        <v>0.2</v>
      </c>
      <c r="J27" s="42">
        <v>0.4</v>
      </c>
      <c r="K27" s="41">
        <f>SUM(H27:J27)</f>
        <v>0.8</v>
      </c>
      <c r="L27" s="42">
        <v>0.3</v>
      </c>
      <c r="M27" s="42">
        <v>0.3</v>
      </c>
      <c r="N27" s="42">
        <v>0.2</v>
      </c>
      <c r="O27" s="41">
        <f>SUM(L27:N27)</f>
        <v>0.8</v>
      </c>
      <c r="P27" s="41">
        <f t="shared" si="2"/>
        <v>0.8</v>
      </c>
      <c r="Q27" s="42">
        <v>0.2</v>
      </c>
      <c r="R27" s="42">
        <v>0.2</v>
      </c>
      <c r="S27" s="42">
        <v>0.2</v>
      </c>
      <c r="T27" s="41">
        <f>SUM(Q27:S27)</f>
        <v>0.6000000000000001</v>
      </c>
      <c r="U27" s="68"/>
      <c r="V27" s="9"/>
      <c r="W27" s="9"/>
    </row>
    <row r="28" spans="1:23" s="17" customFormat="1" ht="12.75">
      <c r="A28" s="27" t="s">
        <v>4</v>
      </c>
      <c r="B28" s="24" t="s">
        <v>40</v>
      </c>
      <c r="C28" s="42">
        <f>G28+K28+O28+T28</f>
        <v>4.5</v>
      </c>
      <c r="D28" s="42">
        <v>0.3</v>
      </c>
      <c r="E28" s="42">
        <v>0.3</v>
      </c>
      <c r="F28" s="42">
        <v>0.3</v>
      </c>
      <c r="G28" s="41">
        <f t="shared" si="1"/>
        <v>0.8999999999999999</v>
      </c>
      <c r="H28" s="42">
        <v>0.4</v>
      </c>
      <c r="I28" s="42">
        <v>0.4</v>
      </c>
      <c r="J28" s="42">
        <v>0.4</v>
      </c>
      <c r="K28" s="41">
        <f>SUM(H28:J28)</f>
        <v>1.2000000000000002</v>
      </c>
      <c r="L28" s="42">
        <v>0.4</v>
      </c>
      <c r="M28" s="42">
        <v>0.4</v>
      </c>
      <c r="N28" s="42">
        <v>0.4</v>
      </c>
      <c r="O28" s="41">
        <f>SUM(L28:N28)</f>
        <v>1.2000000000000002</v>
      </c>
      <c r="P28" s="41">
        <f t="shared" si="2"/>
        <v>1.2000000000000002</v>
      </c>
      <c r="Q28" s="42">
        <v>0.4</v>
      </c>
      <c r="R28" s="42">
        <v>0.4</v>
      </c>
      <c r="S28" s="42">
        <v>0.4</v>
      </c>
      <c r="T28" s="41">
        <f>SUM(Q28:S28)</f>
        <v>1.2000000000000002</v>
      </c>
      <c r="U28" s="68"/>
      <c r="V28" s="9"/>
      <c r="W28" s="9"/>
    </row>
    <row r="29" spans="1:20" s="18" customFormat="1" ht="9.75">
      <c r="A29" s="28">
        <v>8</v>
      </c>
      <c r="B29" s="36" t="s">
        <v>1</v>
      </c>
      <c r="C29" s="41">
        <f>G29+K29+O29+T29</f>
        <v>54.7</v>
      </c>
      <c r="D29" s="42">
        <v>1.2</v>
      </c>
      <c r="E29" s="42">
        <v>8.8</v>
      </c>
      <c r="F29" s="42">
        <v>8.7</v>
      </c>
      <c r="G29" s="41">
        <f>SUM(D29:F29)</f>
        <v>18.7</v>
      </c>
      <c r="H29" s="42">
        <v>4</v>
      </c>
      <c r="I29" s="42">
        <v>4</v>
      </c>
      <c r="J29" s="42">
        <v>4</v>
      </c>
      <c r="K29" s="41">
        <f>SUM(H29:J29)</f>
        <v>12</v>
      </c>
      <c r="L29" s="42">
        <v>4</v>
      </c>
      <c r="M29" s="42">
        <v>4</v>
      </c>
      <c r="N29" s="42">
        <v>4</v>
      </c>
      <c r="O29" s="41">
        <f>SUM(L29:N29)</f>
        <v>12</v>
      </c>
      <c r="P29" s="41">
        <f t="shared" si="2"/>
        <v>12</v>
      </c>
      <c r="Q29" s="42">
        <v>4</v>
      </c>
      <c r="R29" s="42">
        <v>4</v>
      </c>
      <c r="S29" s="42">
        <v>4</v>
      </c>
      <c r="T29" s="41">
        <f>SUM(Q29:S29)</f>
        <v>12</v>
      </c>
    </row>
    <row r="30" spans="1:20" s="17" customFormat="1" ht="37.5" customHeight="1">
      <c r="A30" s="28">
        <v>9</v>
      </c>
      <c r="B30" s="34" t="s">
        <v>43</v>
      </c>
      <c r="C30" s="41">
        <f>G30+K30+O30+T30</f>
        <v>3200.503</v>
      </c>
      <c r="D30" s="42">
        <f>D31+D32+D35</f>
        <v>257.783</v>
      </c>
      <c r="E30" s="42">
        <f>E31+E32+E35</f>
        <v>230.46200000000002</v>
      </c>
      <c r="F30" s="42">
        <f>F31+F32+F35</f>
        <v>264.211</v>
      </c>
      <c r="G30" s="41">
        <f>SUM(D30:F30)</f>
        <v>752.456</v>
      </c>
      <c r="H30" s="42">
        <f>H31+H32+H35</f>
        <v>259.306</v>
      </c>
      <c r="I30" s="42">
        <f>I31+I32+I35</f>
        <v>272.39</v>
      </c>
      <c r="J30" s="42">
        <f>J31+J32+J35</f>
        <v>305.925</v>
      </c>
      <c r="K30" s="41">
        <f>SUM(H30:J30)</f>
        <v>837.6209999999999</v>
      </c>
      <c r="L30" s="42">
        <f>L31+L32+L35</f>
        <v>303.714</v>
      </c>
      <c r="M30" s="42">
        <f>M31+M32+M35</f>
        <v>286.59000000000003</v>
      </c>
      <c r="N30" s="42">
        <f>N31+N32+N35</f>
        <v>264.65500000000003</v>
      </c>
      <c r="O30" s="41">
        <f>SUM(L30:N30)</f>
        <v>854.9590000000001</v>
      </c>
      <c r="P30" s="41">
        <f t="shared" si="2"/>
        <v>854.9590000000001</v>
      </c>
      <c r="Q30" s="42">
        <f>Q31+Q32+Q35</f>
        <v>255.701</v>
      </c>
      <c r="R30" s="42">
        <f>R31+R32+R35</f>
        <v>249.92200000000003</v>
      </c>
      <c r="S30" s="42">
        <f>S31+S32+S35</f>
        <v>249.844</v>
      </c>
      <c r="T30" s="41">
        <f>SUM(Q30:S30)</f>
        <v>755.4670000000001</v>
      </c>
    </row>
    <row r="31" spans="1:20" s="17" customFormat="1" ht="12.75">
      <c r="A31" s="27" t="s">
        <v>53</v>
      </c>
      <c r="B31" s="25" t="s">
        <v>41</v>
      </c>
      <c r="C31" s="41">
        <v>0</v>
      </c>
      <c r="D31" s="42">
        <v>0</v>
      </c>
      <c r="E31" s="42">
        <v>0</v>
      </c>
      <c r="F31" s="42">
        <v>0</v>
      </c>
      <c r="G31" s="41">
        <v>0</v>
      </c>
      <c r="H31" s="42">
        <v>0</v>
      </c>
      <c r="I31" s="42">
        <v>0</v>
      </c>
      <c r="J31" s="42">
        <v>0</v>
      </c>
      <c r="K31" s="41">
        <v>0</v>
      </c>
      <c r="L31" s="42">
        <v>0</v>
      </c>
      <c r="M31" s="42">
        <v>0</v>
      </c>
      <c r="N31" s="42">
        <v>0</v>
      </c>
      <c r="O31" s="41">
        <v>0</v>
      </c>
      <c r="P31" s="41">
        <f t="shared" si="2"/>
        <v>0</v>
      </c>
      <c r="Q31" s="42">
        <v>0</v>
      </c>
      <c r="R31" s="42">
        <v>0</v>
      </c>
      <c r="S31" s="42">
        <v>0</v>
      </c>
      <c r="T31" s="41">
        <v>0</v>
      </c>
    </row>
    <row r="32" spans="1:20" s="17" customFormat="1" ht="12.75">
      <c r="A32" s="27" t="s">
        <v>54</v>
      </c>
      <c r="B32" s="25" t="s">
        <v>42</v>
      </c>
      <c r="C32" s="41">
        <f aca="true" t="shared" si="3" ref="C32:C40">G32+K32+O32+T32</f>
        <v>2554.403</v>
      </c>
      <c r="D32" s="42">
        <f>D33+D34</f>
        <v>213.783</v>
      </c>
      <c r="E32" s="42">
        <f>E33+E34</f>
        <v>193.46200000000002</v>
      </c>
      <c r="F32" s="42">
        <f>F33+F34</f>
        <v>207.211</v>
      </c>
      <c r="G32" s="41">
        <f>SUM(D32:F32)</f>
        <v>614.456</v>
      </c>
      <c r="H32" s="42">
        <f>H33+H34</f>
        <v>206.506</v>
      </c>
      <c r="I32" s="42">
        <f>I33+I34</f>
        <v>221.89</v>
      </c>
      <c r="J32" s="42">
        <f>J33+J34</f>
        <v>238.625</v>
      </c>
      <c r="K32" s="41">
        <f>SUM(H32:J32)</f>
        <v>667.021</v>
      </c>
      <c r="L32" s="42">
        <f>L33+L34</f>
        <v>234.414</v>
      </c>
      <c r="M32" s="42">
        <f>M33+M34</f>
        <v>221.09</v>
      </c>
      <c r="N32" s="42">
        <f>N33+N34</f>
        <v>205.455</v>
      </c>
      <c r="O32" s="41">
        <f>SUM(L32:N32)</f>
        <v>660.9590000000001</v>
      </c>
      <c r="P32" s="41">
        <f t="shared" si="2"/>
        <v>660.9590000000001</v>
      </c>
      <c r="Q32" s="42">
        <f>Q33+Q34</f>
        <v>205.201</v>
      </c>
      <c r="R32" s="42">
        <f>R33+R34</f>
        <v>203.222</v>
      </c>
      <c r="S32" s="42">
        <f>S33+S34</f>
        <v>203.544</v>
      </c>
      <c r="T32" s="41">
        <f>SUM(Q32:S32)</f>
        <v>611.967</v>
      </c>
    </row>
    <row r="33" spans="1:20" s="17" customFormat="1" ht="12.75">
      <c r="A33" s="27" t="s">
        <v>56</v>
      </c>
      <c r="B33" s="63" t="s">
        <v>24</v>
      </c>
      <c r="C33" s="42">
        <f t="shared" si="3"/>
        <v>2346.203</v>
      </c>
      <c r="D33" s="42">
        <v>200.183</v>
      </c>
      <c r="E33" s="42">
        <v>181.662</v>
      </c>
      <c r="F33" s="42">
        <v>194.311</v>
      </c>
      <c r="G33" s="41">
        <f>SUM(D33:F33)</f>
        <v>576.1560000000001</v>
      </c>
      <c r="H33" s="42">
        <v>195.506</v>
      </c>
      <c r="I33" s="42">
        <v>198.89</v>
      </c>
      <c r="J33" s="42">
        <v>206.725</v>
      </c>
      <c r="K33" s="41">
        <f>SUM(H33:J33)</f>
        <v>601.121</v>
      </c>
      <c r="L33" s="42">
        <v>206.414</v>
      </c>
      <c r="M33" s="42">
        <v>196.09</v>
      </c>
      <c r="N33" s="42">
        <v>186.455</v>
      </c>
      <c r="O33" s="41">
        <f>SUM(L33:N33)</f>
        <v>588.9590000000001</v>
      </c>
      <c r="P33" s="41">
        <f t="shared" si="2"/>
        <v>588.9590000000001</v>
      </c>
      <c r="Q33" s="42">
        <v>192.201</v>
      </c>
      <c r="R33" s="42">
        <v>193.222</v>
      </c>
      <c r="S33" s="42">
        <v>194.544</v>
      </c>
      <c r="T33" s="41">
        <f>SUM(Q33:S33)</f>
        <v>579.967</v>
      </c>
    </row>
    <row r="34" spans="1:20" s="17" customFormat="1" ht="12.75">
      <c r="A34" s="27" t="s">
        <v>57</v>
      </c>
      <c r="B34" s="25" t="s">
        <v>5</v>
      </c>
      <c r="C34" s="42">
        <f t="shared" si="3"/>
        <v>208.2</v>
      </c>
      <c r="D34" s="42">
        <v>13.6</v>
      </c>
      <c r="E34" s="42">
        <v>11.8</v>
      </c>
      <c r="F34" s="42">
        <v>12.9</v>
      </c>
      <c r="G34" s="41">
        <f aca="true" t="shared" si="4" ref="G34:G39">D34+E34+F34</f>
        <v>38.3</v>
      </c>
      <c r="H34" s="42">
        <v>11</v>
      </c>
      <c r="I34" s="42">
        <v>23</v>
      </c>
      <c r="J34" s="42">
        <v>31.9</v>
      </c>
      <c r="K34" s="41">
        <f aca="true" t="shared" si="5" ref="K34:K39">H34+I34+J34</f>
        <v>65.9</v>
      </c>
      <c r="L34" s="42">
        <v>28</v>
      </c>
      <c r="M34" s="42">
        <v>25</v>
      </c>
      <c r="N34" s="42">
        <v>19</v>
      </c>
      <c r="O34" s="41">
        <f>L34+M34+N34</f>
        <v>72</v>
      </c>
      <c r="P34" s="41">
        <f t="shared" si="2"/>
        <v>72</v>
      </c>
      <c r="Q34" s="42">
        <v>13</v>
      </c>
      <c r="R34" s="42">
        <v>10</v>
      </c>
      <c r="S34" s="42">
        <v>9</v>
      </c>
      <c r="T34" s="41">
        <f>Q34+R34+S34</f>
        <v>32</v>
      </c>
    </row>
    <row r="35" spans="1:20" s="17" customFormat="1" ht="12.75">
      <c r="A35" s="27" t="s">
        <v>55</v>
      </c>
      <c r="B35" s="25" t="s">
        <v>44</v>
      </c>
      <c r="C35" s="43">
        <f t="shared" si="3"/>
        <v>646.1</v>
      </c>
      <c r="D35" s="44">
        <v>44</v>
      </c>
      <c r="E35" s="44">
        <v>37</v>
      </c>
      <c r="F35" s="44">
        <v>57</v>
      </c>
      <c r="G35" s="43">
        <f t="shared" si="4"/>
        <v>138</v>
      </c>
      <c r="H35" s="44">
        <v>52.8</v>
      </c>
      <c r="I35" s="44">
        <v>50.5</v>
      </c>
      <c r="J35" s="44">
        <v>67.3</v>
      </c>
      <c r="K35" s="43">
        <f t="shared" si="5"/>
        <v>170.6</v>
      </c>
      <c r="L35" s="44">
        <v>69.3</v>
      </c>
      <c r="M35" s="44">
        <v>65.5</v>
      </c>
      <c r="N35" s="44">
        <v>59.2</v>
      </c>
      <c r="O35" s="43">
        <f>L35+M35+N35</f>
        <v>194</v>
      </c>
      <c r="P35" s="41">
        <f t="shared" si="2"/>
        <v>194</v>
      </c>
      <c r="Q35" s="44">
        <v>50.5</v>
      </c>
      <c r="R35" s="44">
        <v>46.7</v>
      </c>
      <c r="S35" s="44">
        <v>46.3</v>
      </c>
      <c r="T35" s="43">
        <f>Q35+R35+S35</f>
        <v>143.5</v>
      </c>
    </row>
    <row r="36" spans="1:20" s="17" customFormat="1" ht="12.75">
      <c r="A36" s="27" t="s">
        <v>58</v>
      </c>
      <c r="B36" s="25" t="s">
        <v>45</v>
      </c>
      <c r="C36" s="41">
        <f>G36+K36+P36+T36</f>
        <v>432</v>
      </c>
      <c r="D36" s="42">
        <v>29</v>
      </c>
      <c r="E36" s="42">
        <v>23</v>
      </c>
      <c r="F36" s="42">
        <v>25</v>
      </c>
      <c r="G36" s="41">
        <f t="shared" si="4"/>
        <v>77</v>
      </c>
      <c r="H36" s="42">
        <v>38</v>
      </c>
      <c r="I36" s="42">
        <v>33</v>
      </c>
      <c r="J36" s="42">
        <v>42</v>
      </c>
      <c r="K36" s="41">
        <f t="shared" si="5"/>
        <v>113</v>
      </c>
      <c r="L36" s="42">
        <v>42</v>
      </c>
      <c r="M36" s="42">
        <v>42</v>
      </c>
      <c r="N36" s="42">
        <v>37</v>
      </c>
      <c r="O36" s="41">
        <v>118.60000000000001</v>
      </c>
      <c r="P36" s="41">
        <f>SUM(L36:N36)</f>
        <v>121</v>
      </c>
      <c r="Q36" s="42">
        <v>42</v>
      </c>
      <c r="R36" s="42">
        <v>42</v>
      </c>
      <c r="S36" s="42">
        <v>37</v>
      </c>
      <c r="T36" s="41">
        <f>SUM(Q36:S36)</f>
        <v>121</v>
      </c>
    </row>
    <row r="37" spans="1:20" s="17" customFormat="1" ht="12.75">
      <c r="A37" s="27" t="s">
        <v>59</v>
      </c>
      <c r="B37" s="25" t="s">
        <v>25</v>
      </c>
      <c r="C37" s="41">
        <f t="shared" si="3"/>
        <v>8</v>
      </c>
      <c r="D37" s="42">
        <v>0.5</v>
      </c>
      <c r="E37" s="42">
        <v>0.5</v>
      </c>
      <c r="F37" s="42">
        <v>0.5</v>
      </c>
      <c r="G37" s="41">
        <f t="shared" si="4"/>
        <v>1.5</v>
      </c>
      <c r="H37" s="42">
        <v>0.5</v>
      </c>
      <c r="I37" s="42">
        <v>0.9</v>
      </c>
      <c r="J37" s="42">
        <v>0.9</v>
      </c>
      <c r="K37" s="41">
        <f t="shared" si="5"/>
        <v>2.3</v>
      </c>
      <c r="L37" s="42">
        <v>1.1</v>
      </c>
      <c r="M37" s="42">
        <v>0.8</v>
      </c>
      <c r="N37" s="42">
        <v>0.6</v>
      </c>
      <c r="O37" s="41">
        <f>L37+M37+N37</f>
        <v>2.5</v>
      </c>
      <c r="P37" s="41">
        <f>SUM(L37:N37)</f>
        <v>2.5</v>
      </c>
      <c r="Q37" s="42">
        <v>0.6</v>
      </c>
      <c r="R37" s="42">
        <v>0.6</v>
      </c>
      <c r="S37" s="42">
        <v>0.5</v>
      </c>
      <c r="T37" s="41">
        <f>Q37+R37+S37</f>
        <v>1.7</v>
      </c>
    </row>
    <row r="38" spans="1:20" s="17" customFormat="1" ht="12.75">
      <c r="A38" s="27" t="s">
        <v>60</v>
      </c>
      <c r="B38" s="25" t="s">
        <v>26</v>
      </c>
      <c r="C38" s="41">
        <f t="shared" si="3"/>
        <v>36.1</v>
      </c>
      <c r="D38" s="42">
        <v>2</v>
      </c>
      <c r="E38" s="42">
        <v>2</v>
      </c>
      <c r="F38" s="42">
        <v>3.3</v>
      </c>
      <c r="G38" s="41">
        <f t="shared" si="4"/>
        <v>7.3</v>
      </c>
      <c r="H38" s="42">
        <v>3.1</v>
      </c>
      <c r="I38" s="42">
        <v>3.2</v>
      </c>
      <c r="J38" s="42">
        <v>3.2</v>
      </c>
      <c r="K38" s="41">
        <f t="shared" si="5"/>
        <v>9.5</v>
      </c>
      <c r="L38" s="42">
        <v>3.2</v>
      </c>
      <c r="M38" s="42">
        <v>3.2</v>
      </c>
      <c r="N38" s="42">
        <v>3.2</v>
      </c>
      <c r="O38" s="41">
        <f>L38+M38+N38</f>
        <v>9.600000000000001</v>
      </c>
      <c r="P38" s="41">
        <f t="shared" si="2"/>
        <v>9.600000000000001</v>
      </c>
      <c r="Q38" s="42">
        <v>3.2</v>
      </c>
      <c r="R38" s="42">
        <v>3.3</v>
      </c>
      <c r="S38" s="42">
        <v>3.2</v>
      </c>
      <c r="T38" s="41">
        <f>Q38+R38+S38</f>
        <v>9.7</v>
      </c>
    </row>
    <row r="39" spans="1:20" s="17" customFormat="1" ht="12.75">
      <c r="A39" s="27" t="s">
        <v>61</v>
      </c>
      <c r="B39" s="25" t="s">
        <v>27</v>
      </c>
      <c r="C39" s="41">
        <f>G39+K39+O39+T39</f>
        <v>15.9</v>
      </c>
      <c r="D39" s="42">
        <v>0.7</v>
      </c>
      <c r="E39" s="42">
        <v>0.7</v>
      </c>
      <c r="F39" s="42">
        <v>0.7</v>
      </c>
      <c r="G39" s="41">
        <f t="shared" si="4"/>
        <v>2.0999999999999996</v>
      </c>
      <c r="H39" s="42">
        <v>1.1</v>
      </c>
      <c r="I39" s="42">
        <v>1.6</v>
      </c>
      <c r="J39" s="42">
        <v>2.6</v>
      </c>
      <c r="K39" s="41">
        <f t="shared" si="5"/>
        <v>5.300000000000001</v>
      </c>
      <c r="L39" s="42">
        <v>2.35</v>
      </c>
      <c r="M39" s="42">
        <v>2</v>
      </c>
      <c r="N39" s="42">
        <v>1.4</v>
      </c>
      <c r="O39" s="41">
        <f>L39+M39+N39</f>
        <v>5.75</v>
      </c>
      <c r="P39" s="41">
        <f t="shared" si="2"/>
        <v>5.75</v>
      </c>
      <c r="Q39" s="42">
        <v>1</v>
      </c>
      <c r="R39" s="42">
        <v>0.9</v>
      </c>
      <c r="S39" s="42">
        <v>0.85</v>
      </c>
      <c r="T39" s="41">
        <f>Q39+R39+S39</f>
        <v>2.75</v>
      </c>
    </row>
    <row r="40" spans="1:20" s="33" customFormat="1" ht="22.5" customHeight="1">
      <c r="A40" s="26">
        <v>10</v>
      </c>
      <c r="B40" s="35" t="s">
        <v>46</v>
      </c>
      <c r="C40" s="38">
        <f t="shared" si="3"/>
        <v>2338.409</v>
      </c>
      <c r="D40" s="39">
        <f>D42</f>
        <v>191.771</v>
      </c>
      <c r="E40" s="39">
        <f>E42</f>
        <v>178.762</v>
      </c>
      <c r="F40" s="39">
        <f>F42</f>
        <v>183.685</v>
      </c>
      <c r="G40" s="38">
        <f>SUM(D40:F40)</f>
        <v>554.2180000000001</v>
      </c>
      <c r="H40" s="39">
        <f>H42</f>
        <v>197.99200000000002</v>
      </c>
      <c r="I40" s="39">
        <f>I42</f>
        <v>193.936</v>
      </c>
      <c r="J40" s="39">
        <f>J42</f>
        <v>206.737</v>
      </c>
      <c r="K40" s="38">
        <f>SUM(H40:J40)</f>
        <v>598.665</v>
      </c>
      <c r="L40" s="39">
        <f>L42</f>
        <v>207.44799999999998</v>
      </c>
      <c r="M40" s="39">
        <f>M42</f>
        <v>199.39999999999998</v>
      </c>
      <c r="N40" s="39">
        <f>N42</f>
        <v>185.623</v>
      </c>
      <c r="O40" s="38">
        <f>SUM(L40:N40)</f>
        <v>592.471</v>
      </c>
      <c r="P40" s="41">
        <f t="shared" si="2"/>
        <v>592.471</v>
      </c>
      <c r="Q40" s="39">
        <f>Q42</f>
        <v>197.879</v>
      </c>
      <c r="R40" s="39">
        <f>R42</f>
        <v>199.413</v>
      </c>
      <c r="S40" s="39">
        <f>S42</f>
        <v>195.763</v>
      </c>
      <c r="T40" s="38">
        <f>SUM(Q40:S40)</f>
        <v>593.0550000000001</v>
      </c>
    </row>
    <row r="41" spans="1:20" s="33" customFormat="1" ht="9.75">
      <c r="A41" s="37" t="s">
        <v>7</v>
      </c>
      <c r="B41" s="35" t="s">
        <v>47</v>
      </c>
      <c r="C41" s="38">
        <f>G41+K41+P41+T41</f>
        <v>2338.409</v>
      </c>
      <c r="D41" s="39">
        <f>D42</f>
        <v>191.771</v>
      </c>
      <c r="E41" s="39">
        <f>E42</f>
        <v>178.762</v>
      </c>
      <c r="F41" s="39">
        <f>F42</f>
        <v>183.685</v>
      </c>
      <c r="G41" s="38">
        <f>SUM(D41:F41)</f>
        <v>554.2180000000001</v>
      </c>
      <c r="H41" s="39">
        <f>H42</f>
        <v>197.99200000000002</v>
      </c>
      <c r="I41" s="39">
        <f>I42</f>
        <v>193.936</v>
      </c>
      <c r="J41" s="39">
        <f>J42</f>
        <v>206.737</v>
      </c>
      <c r="K41" s="38">
        <f>SUM(H41:J41)</f>
        <v>598.665</v>
      </c>
      <c r="L41" s="39">
        <f>L42</f>
        <v>207.44799999999998</v>
      </c>
      <c r="M41" s="39">
        <f>M42</f>
        <v>199.39999999999998</v>
      </c>
      <c r="N41" s="39">
        <f>N42</f>
        <v>185.623</v>
      </c>
      <c r="O41" s="40">
        <v>647.91</v>
      </c>
      <c r="P41" s="41">
        <f>SUM(L41:N41)</f>
        <v>592.471</v>
      </c>
      <c r="Q41" s="39">
        <f>Q42</f>
        <v>197.879</v>
      </c>
      <c r="R41" s="39">
        <f>R42</f>
        <v>199.413</v>
      </c>
      <c r="S41" s="39">
        <f>S42</f>
        <v>195.763</v>
      </c>
      <c r="T41" s="38">
        <f>SUM(Q41:S41)</f>
        <v>593.0550000000001</v>
      </c>
    </row>
    <row r="42" spans="1:20" s="33" customFormat="1" ht="32.25" customHeight="1">
      <c r="A42" s="37" t="s">
        <v>64</v>
      </c>
      <c r="B42" s="35" t="s">
        <v>48</v>
      </c>
      <c r="C42" s="38">
        <f>G42+K42+O42+T42</f>
        <v>2338.409</v>
      </c>
      <c r="D42" s="39">
        <f>D43+D44+D45</f>
        <v>191.771</v>
      </c>
      <c r="E42" s="39">
        <f>E43+E44+E45</f>
        <v>178.762</v>
      </c>
      <c r="F42" s="39">
        <f>F43+F44+F45</f>
        <v>183.685</v>
      </c>
      <c r="G42" s="38">
        <f>SUM(D42:F42)</f>
        <v>554.2180000000001</v>
      </c>
      <c r="H42" s="39">
        <f>H43+H44+H45</f>
        <v>197.99200000000002</v>
      </c>
      <c r="I42" s="39">
        <f>I43+I44+I45</f>
        <v>193.936</v>
      </c>
      <c r="J42" s="39">
        <f>J43+J44+J45</f>
        <v>206.737</v>
      </c>
      <c r="K42" s="38">
        <f>SUM(H42:J42)</f>
        <v>598.665</v>
      </c>
      <c r="L42" s="39">
        <f>L43+L44+L45</f>
        <v>207.44799999999998</v>
      </c>
      <c r="M42" s="39">
        <f>M43+M44+M45</f>
        <v>199.39999999999998</v>
      </c>
      <c r="N42" s="39">
        <f>N43+N44+N45</f>
        <v>185.623</v>
      </c>
      <c r="O42" s="38">
        <f>SUM(L42:N42)</f>
        <v>592.471</v>
      </c>
      <c r="P42" s="41">
        <f t="shared" si="2"/>
        <v>592.471</v>
      </c>
      <c r="Q42" s="39">
        <f>Q43+Q44+Q45</f>
        <v>197.879</v>
      </c>
      <c r="R42" s="39">
        <f>R43+R44+R45</f>
        <v>199.413</v>
      </c>
      <c r="S42" s="39">
        <f>S43+S44+S45</f>
        <v>195.763</v>
      </c>
      <c r="T42" s="38">
        <f>SUM(Q42:S42)</f>
        <v>593.0550000000001</v>
      </c>
    </row>
    <row r="43" spans="1:20" s="33" customFormat="1" ht="13.5" customHeight="1">
      <c r="A43" s="37" t="s">
        <v>65</v>
      </c>
      <c r="B43" s="35" t="s">
        <v>49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1">
        <f t="shared" si="2"/>
        <v>0</v>
      </c>
      <c r="Q43" s="40">
        <v>0</v>
      </c>
      <c r="R43" s="40">
        <v>0</v>
      </c>
      <c r="S43" s="40">
        <v>0</v>
      </c>
      <c r="T43" s="40">
        <v>0</v>
      </c>
    </row>
    <row r="44" spans="1:20" s="33" customFormat="1" ht="11.25" customHeight="1">
      <c r="A44" s="37" t="s">
        <v>66</v>
      </c>
      <c r="B44" s="69" t="s">
        <v>50</v>
      </c>
      <c r="C44" s="41">
        <f>G44+K44+O44+T44</f>
        <v>1834.309</v>
      </c>
      <c r="D44" s="42">
        <v>158.171</v>
      </c>
      <c r="E44" s="42">
        <v>143.762</v>
      </c>
      <c r="F44" s="42">
        <v>153.685</v>
      </c>
      <c r="G44" s="41">
        <f>SUM(D44:F44)</f>
        <v>455.618</v>
      </c>
      <c r="H44" s="42">
        <v>154.792</v>
      </c>
      <c r="I44" s="42">
        <v>155.336</v>
      </c>
      <c r="J44" s="42">
        <v>159.637</v>
      </c>
      <c r="K44" s="41">
        <f>SUM(H44:J44)</f>
        <v>469.76500000000004</v>
      </c>
      <c r="L44" s="42">
        <v>158.248</v>
      </c>
      <c r="M44" s="42">
        <v>151.2</v>
      </c>
      <c r="N44" s="42">
        <v>142.423</v>
      </c>
      <c r="O44" s="41">
        <f>SUM(L44:N44)</f>
        <v>451.871</v>
      </c>
      <c r="P44" s="41">
        <f t="shared" si="2"/>
        <v>451.871</v>
      </c>
      <c r="Q44" s="42">
        <v>150.879</v>
      </c>
      <c r="R44" s="42">
        <v>152.413</v>
      </c>
      <c r="S44" s="42">
        <v>153.763</v>
      </c>
      <c r="T44" s="41">
        <f>SUM(Q44:S44)</f>
        <v>457.05500000000006</v>
      </c>
    </row>
    <row r="45" spans="1:20" s="33" customFormat="1" ht="15" customHeight="1">
      <c r="A45" s="37" t="s">
        <v>67</v>
      </c>
      <c r="B45" s="69" t="s">
        <v>51</v>
      </c>
      <c r="C45" s="41">
        <f>G45+K45+O45+T45</f>
        <v>504.1</v>
      </c>
      <c r="D45" s="42">
        <v>33.6</v>
      </c>
      <c r="E45" s="42">
        <v>35</v>
      </c>
      <c r="F45" s="42">
        <v>30</v>
      </c>
      <c r="G45" s="41">
        <f>D45+E45+F45</f>
        <v>98.6</v>
      </c>
      <c r="H45" s="42">
        <v>43.2</v>
      </c>
      <c r="I45" s="42">
        <v>38.6</v>
      </c>
      <c r="J45" s="42">
        <v>47.1</v>
      </c>
      <c r="K45" s="41">
        <f>H45+I45+J45</f>
        <v>128.9</v>
      </c>
      <c r="L45" s="42">
        <v>49.2</v>
      </c>
      <c r="M45" s="42">
        <v>48.2</v>
      </c>
      <c r="N45" s="42">
        <v>43.2</v>
      </c>
      <c r="O45" s="41">
        <f>L45+M45+N45</f>
        <v>140.60000000000002</v>
      </c>
      <c r="P45" s="41">
        <f t="shared" si="2"/>
        <v>140.60000000000002</v>
      </c>
      <c r="Q45" s="42">
        <v>47</v>
      </c>
      <c r="R45" s="42">
        <v>47</v>
      </c>
      <c r="S45" s="42">
        <v>42</v>
      </c>
      <c r="T45" s="41">
        <f>Q45+R45+S45</f>
        <v>136</v>
      </c>
    </row>
    <row r="46" spans="1:20" s="33" customFormat="1" ht="12" customHeight="1">
      <c r="A46" s="37" t="s">
        <v>68</v>
      </c>
      <c r="B46" s="69" t="s">
        <v>45</v>
      </c>
      <c r="C46" s="41">
        <f>G46+K46+O46+T46</f>
        <v>432</v>
      </c>
      <c r="D46" s="42">
        <v>29</v>
      </c>
      <c r="E46" s="42">
        <v>23</v>
      </c>
      <c r="F46" s="42">
        <v>25</v>
      </c>
      <c r="G46" s="41">
        <f>SUM(D46:F46)</f>
        <v>77</v>
      </c>
      <c r="H46" s="42">
        <v>38</v>
      </c>
      <c r="I46" s="42">
        <v>33</v>
      </c>
      <c r="J46" s="42">
        <v>42</v>
      </c>
      <c r="K46" s="41">
        <f>SUM(H46:J46)</f>
        <v>113</v>
      </c>
      <c r="L46" s="42">
        <v>42</v>
      </c>
      <c r="M46" s="42">
        <v>42</v>
      </c>
      <c r="N46" s="42">
        <v>37</v>
      </c>
      <c r="O46" s="41">
        <f>SUM(L46:N46)</f>
        <v>121</v>
      </c>
      <c r="P46" s="41">
        <f>SUM(L46:N46)</f>
        <v>121</v>
      </c>
      <c r="Q46" s="42">
        <v>42</v>
      </c>
      <c r="R46" s="42">
        <v>42</v>
      </c>
      <c r="S46" s="42">
        <v>37</v>
      </c>
      <c r="T46" s="41">
        <f>SUM(Q46:S46)</f>
        <v>121</v>
      </c>
    </row>
    <row r="47" spans="1:20" s="33" customFormat="1" ht="32.25" customHeight="1">
      <c r="A47" s="37" t="s">
        <v>69</v>
      </c>
      <c r="B47" s="69" t="s">
        <v>52</v>
      </c>
      <c r="C47" s="40">
        <f>G47+K47+O47+T47</f>
        <v>35.598</v>
      </c>
      <c r="D47" s="70">
        <v>3.354</v>
      </c>
      <c r="E47" s="70">
        <v>2.914</v>
      </c>
      <c r="F47" s="70">
        <v>3.458</v>
      </c>
      <c r="G47" s="40">
        <f>SUM(D47:F47)</f>
        <v>9.726</v>
      </c>
      <c r="H47" s="70">
        <v>3.351</v>
      </c>
      <c r="I47" s="70">
        <v>1.757</v>
      </c>
      <c r="J47" s="70">
        <v>3.362</v>
      </c>
      <c r="K47" s="40">
        <f>SUM(H47:J47)</f>
        <v>8.469999999999999</v>
      </c>
      <c r="L47" s="70">
        <v>3.156</v>
      </c>
      <c r="M47" s="70">
        <v>2.681</v>
      </c>
      <c r="N47" s="70">
        <v>2.787</v>
      </c>
      <c r="O47" s="40">
        <f>SUM(L47:N47)</f>
        <v>8.623999999999999</v>
      </c>
      <c r="P47" s="41">
        <f t="shared" si="2"/>
        <v>8.623999999999999</v>
      </c>
      <c r="Q47" s="70">
        <v>3.16</v>
      </c>
      <c r="R47" s="70">
        <v>2.721</v>
      </c>
      <c r="S47" s="70">
        <v>2.897</v>
      </c>
      <c r="T47" s="40">
        <f>SUM(Q47:S47)</f>
        <v>8.778</v>
      </c>
    </row>
    <row r="48" spans="1:20" s="33" customFormat="1" ht="32.25" customHeight="1">
      <c r="A48" s="45"/>
      <c r="B48" s="46"/>
      <c r="C48" s="47"/>
      <c r="D48" s="48"/>
      <c r="E48" s="48"/>
      <c r="F48" s="48"/>
      <c r="G48" s="47"/>
      <c r="H48" s="48"/>
      <c r="I48" s="48"/>
      <c r="J48" s="48"/>
      <c r="K48" s="47"/>
      <c r="L48" s="48"/>
      <c r="M48" s="48"/>
      <c r="N48" s="48"/>
      <c r="O48" s="47"/>
      <c r="P48" s="47"/>
      <c r="Q48" s="48"/>
      <c r="R48" s="48"/>
      <c r="S48" s="48"/>
      <c r="T48" s="47"/>
    </row>
    <row r="49" spans="1:20" s="17" customFormat="1" ht="12.75">
      <c r="A49" s="30"/>
      <c r="B49" s="31"/>
      <c r="C49" s="29"/>
      <c r="D49" s="32"/>
      <c r="E49" s="32"/>
      <c r="F49" s="32"/>
      <c r="G49" s="29"/>
      <c r="H49" s="32"/>
      <c r="I49" s="32"/>
      <c r="J49" s="32"/>
      <c r="K49" s="29"/>
      <c r="L49" s="32"/>
      <c r="M49" s="32"/>
      <c r="N49" s="32"/>
      <c r="O49" s="29"/>
      <c r="P49" s="29"/>
      <c r="Q49" s="32"/>
      <c r="R49" s="32"/>
      <c r="S49" s="32"/>
      <c r="T49" s="29"/>
    </row>
    <row r="50" spans="1:20" s="17" customFormat="1" ht="12.75">
      <c r="A50" s="30"/>
      <c r="B50" s="31"/>
      <c r="C50" s="29"/>
      <c r="D50" s="32"/>
      <c r="E50" s="32"/>
      <c r="F50" s="32"/>
      <c r="G50" s="29"/>
      <c r="H50" s="32"/>
      <c r="I50" s="32"/>
      <c r="J50" s="32"/>
      <c r="K50" s="29"/>
      <c r="L50" s="32"/>
      <c r="M50" s="32"/>
      <c r="N50" s="32"/>
      <c r="O50" s="29"/>
      <c r="P50" s="29"/>
      <c r="Q50" s="32"/>
      <c r="R50" s="32"/>
      <c r="S50" s="32"/>
      <c r="T50" s="29"/>
    </row>
    <row r="51" spans="1:20" s="17" customFormat="1" ht="12.75">
      <c r="A51" s="16" t="s">
        <v>70</v>
      </c>
      <c r="C51" s="9"/>
      <c r="D51" s="9"/>
      <c r="E51" s="9"/>
      <c r="F51" s="9"/>
      <c r="G51" s="19"/>
      <c r="H51" s="9"/>
      <c r="I51" s="9"/>
      <c r="J51" s="9"/>
      <c r="K51" s="9"/>
      <c r="L51" s="9"/>
      <c r="M51" s="9"/>
      <c r="N51" s="9"/>
      <c r="O51" s="16" t="s">
        <v>71</v>
      </c>
      <c r="P51" s="16" t="s">
        <v>71</v>
      </c>
      <c r="Q51" s="9"/>
      <c r="R51" s="9"/>
      <c r="S51" s="9"/>
      <c r="T51" s="9"/>
    </row>
    <row r="52" spans="1:20" s="17" customFormat="1" ht="12.75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</row>
    <row r="53" spans="1:20" s="17" customFormat="1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</row>
    <row r="54" spans="1:20" s="17" customFormat="1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</row>
    <row r="55" spans="1:20" s="17" customFormat="1" ht="12.75">
      <c r="A55" s="57" t="s">
        <v>86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</row>
    <row r="56" spans="1:20" s="17" customFormat="1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</row>
    <row r="57" spans="1:20" s="17" customFormat="1" ht="12.75">
      <c r="A57" s="16" t="s">
        <v>84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 t="s">
        <v>83</v>
      </c>
      <c r="Q57" s="16"/>
      <c r="R57" s="16"/>
      <c r="S57" s="16"/>
      <c r="T57" s="16"/>
    </row>
    <row r="58" spans="1:20" s="17" customFormat="1" ht="12.75">
      <c r="A58" s="16" t="s">
        <v>85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</row>
    <row r="59" spans="1:20" s="17" customFormat="1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</row>
    <row r="60" spans="1:20" s="17" customFormat="1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</row>
    <row r="61" spans="1:20" s="17" customFormat="1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</row>
    <row r="62" spans="1:20" s="17" customFormat="1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</row>
    <row r="63" spans="1:20" s="17" customFormat="1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</row>
    <row r="64" spans="1:20" s="17" customFormat="1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</row>
    <row r="65" spans="1:20" s="17" customFormat="1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</row>
    <row r="66" spans="1:20" s="17" customFormat="1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</row>
    <row r="67" spans="1:20" s="17" customFormat="1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</row>
    <row r="68" spans="1:20" s="17" customFormat="1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</row>
    <row r="69" spans="1:20" s="17" customFormat="1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</row>
    <row r="70" spans="1:20" s="17" customFormat="1" ht="12.75">
      <c r="A70" s="16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</row>
    <row r="71" spans="1:20" s="17" customFormat="1" ht="12.75">
      <c r="A71" s="16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</row>
    <row r="72" spans="1:20" s="17" customFormat="1" ht="12.75">
      <c r="A72" s="16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</row>
    <row r="73" spans="1:20" s="17" customFormat="1" ht="12.75">
      <c r="A73" s="16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</row>
    <row r="74" spans="1:20" s="17" customFormat="1" ht="12.75">
      <c r="A74" s="16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</row>
    <row r="75" spans="1:20" s="17" customFormat="1" ht="12.75">
      <c r="A75" s="16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</row>
    <row r="76" spans="1:20" s="17" customFormat="1" ht="12.75">
      <c r="A76" s="16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</row>
    <row r="77" spans="1:20" s="17" customFormat="1" ht="12.75">
      <c r="A77" s="16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</row>
    <row r="78" spans="1:20" s="17" customFormat="1" ht="12.75">
      <c r="A78" s="16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</row>
    <row r="79" spans="1:20" s="17" customFormat="1" ht="12.75">
      <c r="A79" s="16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</row>
    <row r="80" spans="1:20" s="17" customFormat="1" ht="12.75">
      <c r="A80" s="18"/>
      <c r="C80" s="9"/>
      <c r="D80" s="9"/>
      <c r="E80" s="9"/>
      <c r="F80" s="9"/>
      <c r="G80" s="1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</row>
    <row r="81" spans="1:20" s="17" customFormat="1" ht="12.75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</row>
    <row r="82" spans="1:20" s="17" customFormat="1" ht="12.75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</row>
    <row r="83" spans="1:20" s="7" customFormat="1" ht="12.75">
      <c r="A83" s="15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</row>
    <row r="84" spans="1:20" s="7" customFormat="1" ht="12.75">
      <c r="A84" s="15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</row>
    <row r="85" spans="1:20" s="14" customFormat="1" ht="12.75">
      <c r="A85" s="15"/>
      <c r="C85" s="20"/>
      <c r="D85" s="12"/>
      <c r="E85" s="12"/>
      <c r="F85" s="12"/>
      <c r="G85" s="20"/>
      <c r="H85" s="12"/>
      <c r="I85" s="12"/>
      <c r="J85" s="12"/>
      <c r="K85" s="20"/>
      <c r="L85" s="12"/>
      <c r="M85" s="12"/>
      <c r="N85" s="12"/>
      <c r="O85" s="20"/>
      <c r="P85" s="20"/>
      <c r="Q85" s="12"/>
      <c r="R85" s="12"/>
      <c r="S85" s="12"/>
      <c r="T85" s="20"/>
    </row>
    <row r="86" spans="1:20" s="14" customFormat="1" ht="12.75">
      <c r="A86" s="15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</row>
    <row r="88" spans="1:20" s="5" customFormat="1" ht="9.75">
      <c r="A88" s="4"/>
      <c r="C88" s="6"/>
      <c r="D88" s="4"/>
      <c r="E88" s="4"/>
      <c r="F88" s="4"/>
      <c r="G88" s="6"/>
      <c r="H88" s="13"/>
      <c r="I88" s="4"/>
      <c r="J88" s="4"/>
      <c r="K88" s="6"/>
      <c r="L88" s="4"/>
      <c r="M88" s="4"/>
      <c r="N88" s="4"/>
      <c r="O88" s="6"/>
      <c r="P88" s="6"/>
      <c r="Q88" s="4"/>
      <c r="R88" s="4"/>
      <c r="S88" s="4"/>
      <c r="T88" s="6"/>
    </row>
    <row r="89" spans="1:20" s="5" customFormat="1" ht="9.75">
      <c r="A89" s="4"/>
      <c r="C89" s="4"/>
      <c r="D89" s="4"/>
      <c r="E89" s="4"/>
      <c r="F89" s="4"/>
      <c r="G89" s="4"/>
      <c r="H89" s="13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s="5" customFormat="1" ht="9.75">
      <c r="A90" s="4"/>
      <c r="C90" s="6"/>
      <c r="D90" s="4"/>
      <c r="E90" s="4"/>
      <c r="F90" s="4"/>
      <c r="G90" s="6"/>
      <c r="H90" s="13"/>
      <c r="I90" s="4"/>
      <c r="J90" s="4"/>
      <c r="K90" s="6"/>
      <c r="L90" s="4"/>
      <c r="M90" s="4"/>
      <c r="N90" s="4"/>
      <c r="O90" s="6"/>
      <c r="P90" s="6"/>
      <c r="Q90" s="4"/>
      <c r="R90" s="4"/>
      <c r="S90" s="4"/>
      <c r="T90" s="6"/>
    </row>
    <row r="91" spans="1:20" s="5" customFormat="1" ht="9.75">
      <c r="A91" s="4"/>
      <c r="C91" s="4"/>
      <c r="D91" s="4"/>
      <c r="E91" s="4"/>
      <c r="F91" s="4"/>
      <c r="G91" s="4"/>
      <c r="H91" s="13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s="3" customFormat="1" ht="9.75">
      <c r="A92" s="2"/>
      <c r="C92" s="6"/>
      <c r="D92" s="4"/>
      <c r="E92" s="4"/>
      <c r="F92" s="4"/>
      <c r="G92" s="6"/>
      <c r="H92" s="13"/>
      <c r="I92" s="4"/>
      <c r="J92" s="4"/>
      <c r="K92" s="6"/>
      <c r="L92" s="4"/>
      <c r="M92" s="4"/>
      <c r="N92" s="4"/>
      <c r="O92" s="6"/>
      <c r="P92" s="6"/>
      <c r="Q92" s="4"/>
      <c r="R92" s="4"/>
      <c r="S92" s="4"/>
      <c r="T92" s="6"/>
    </row>
  </sheetData>
  <sheetProtection/>
  <mergeCells count="12">
    <mergeCell ref="A82:T82"/>
    <mergeCell ref="A52:T52"/>
    <mergeCell ref="A10:T10"/>
    <mergeCell ref="N3:U3"/>
    <mergeCell ref="N5:U5"/>
    <mergeCell ref="Q4:U4"/>
    <mergeCell ref="C12:T12"/>
    <mergeCell ref="D13:T13"/>
    <mergeCell ref="N1:U1"/>
    <mergeCell ref="N2:U2"/>
    <mergeCell ref="A9:T9"/>
    <mergeCell ref="A81:T81"/>
  </mergeCells>
  <printOptions/>
  <pageMargins left="1.1811023622047245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Me User</dc:creator>
  <cp:keywords/>
  <dc:description/>
  <cp:lastModifiedBy>User4</cp:lastModifiedBy>
  <cp:lastPrinted>2020-05-05T07:25:29Z</cp:lastPrinted>
  <dcterms:created xsi:type="dcterms:W3CDTF">2003-07-15T08:32:06Z</dcterms:created>
  <dcterms:modified xsi:type="dcterms:W3CDTF">2020-05-27T13:45:59Z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1497928979</vt:i4>
  </property>
  <property fmtid="{D5CDD505-2E9C-101B-9397-08002B2CF9AE}" pid="3" name="_EmailSubject">
    <vt:lpwstr>План вода стоки 2013 нов.</vt:lpwstr>
  </property>
  <property fmtid="{D5CDD505-2E9C-101B-9397-08002B2CF9AE}" pid="4" name="_AuthorEmail">
    <vt:lpwstr>t_latina@sunpp.atom.gov.ua</vt:lpwstr>
  </property>
  <property fmtid="{D5CDD505-2E9C-101B-9397-08002B2CF9AE}" pid="5" name="_AuthorEmailDisplayName">
    <vt:lpwstr>Латина Т.А. (Tatyana Latin)</vt:lpwstr>
  </property>
  <property fmtid="{D5CDD505-2E9C-101B-9397-08002B2CF9AE}" pid="6" name="_ReviewingToolsShownOnce">
    <vt:lpwstr/>
  </property>
</Properties>
</file>